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8\"/>
    </mc:Choice>
  </mc:AlternateContent>
  <xr:revisionPtr revIDLastSave="0" documentId="13_ncr:1_{CE8B0B4B-A861-4534-9ACE-B72F07440039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ОСР 27-07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G63" i="2"/>
  <c r="G64" i="2" s="1"/>
  <c r="G66" i="2" s="1"/>
  <c r="G67" i="2" s="1"/>
  <c r="G68" i="2" s="1"/>
  <c r="C37" i="1" s="1"/>
  <c r="F63" i="2"/>
  <c r="F64" i="2" s="1"/>
  <c r="F66" i="2" s="1"/>
  <c r="F67" i="2" s="1"/>
  <c r="F68" i="2" s="1"/>
  <c r="C36" i="1" s="1"/>
  <c r="G62" i="2"/>
  <c r="F62" i="2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H38" i="2" l="1"/>
  <c r="C32" i="1"/>
  <c r="E32" i="1" s="1"/>
  <c r="C31" i="1"/>
  <c r="D64" i="2"/>
  <c r="H63" i="2"/>
  <c r="H62" i="2"/>
  <c r="D66" i="2" l="1"/>
  <c r="H64" i="2"/>
  <c r="H66" i="2" l="1"/>
  <c r="D67" i="2"/>
  <c r="D68" i="2" l="1"/>
  <c r="H67" i="2"/>
  <c r="H68" i="2" l="1"/>
  <c r="C35" i="1"/>
  <c r="C38" i="1" s="1"/>
  <c r="C40" i="1" l="1"/>
  <c r="C39" i="1"/>
  <c r="C42" i="1" l="1"/>
  <c r="E42" i="1" s="1"/>
  <c r="E40" i="1"/>
</calcChain>
</file>

<file path=xl/sharedStrings.xml><?xml version="1.0" encoding="utf-8"?>
<sst xmlns="http://schemas.openxmlformats.org/spreadsheetml/2006/main" count="252" uniqueCount="114">
  <si>
    <t>СВОДКА ЗАТРАТ</t>
  </si>
  <si>
    <t>P_0348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</si>
  <si>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</si>
  <si>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</si>
  <si>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</si>
  <si>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</si>
  <si>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</si>
  <si>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</si>
  <si>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</si>
  <si>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</si>
  <si>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</si>
  <si>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</si>
  <si>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</si>
  <si>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</si>
  <si>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</si>
  <si>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</si>
  <si>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</si>
  <si>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</si>
  <si>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</si>
  <si>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</si>
  <si>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</si>
  <si>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</si>
  <si>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</si>
  <si>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</si>
  <si>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</si>
  <si>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</si>
  <si>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</si>
  <si>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</si>
  <si>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</si>
  <si>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</si>
  <si>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</si>
  <si>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</si>
  <si>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</si>
  <si>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</si>
  <si>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</si>
  <si>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</si>
  <si>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</si>
  <si>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</si>
  <si>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</si>
  <si>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</si>
  <si>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</si>
  <si>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</si>
  <si>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</si>
  <si>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</si>
  <si>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</si>
  <si>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</si>
  <si>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</si>
  <si>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</si>
  <si>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</si>
  <si>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</si>
  <si>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</si>
  <si>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</si>
  <si>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</si>
  <si>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</si>
  <si>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</si>
  <si>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</si>
  <si>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</si>
  <si>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</si>
  <si>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</si>
  <si>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</si>
  <si>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</si>
  <si>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</si>
  <si>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</si>
  <si>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</si>
  <si>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</si>
  <si>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</si>
  <si>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</si>
  <si>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</si>
  <si>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</si>
  <si>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</si>
  <si>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</si>
  <si>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</si>
  <si>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</si>
  <si>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</si>
  <si>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</si>
  <si>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</si>
  <si>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</si>
  <si>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</si>
  <si>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</si>
  <si>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</si>
  <si>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</si>
  <si>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</si>
  <si>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</si>
  <si>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</si>
  <si>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</si>
  <si>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</si>
  <si>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</si>
  <si>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</si>
  <si>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</si>
  <si>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</si>
  <si>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</si>
  <si>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</si>
  <si>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</si>
  <si>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</si>
  <si>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</si>
  <si>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</si>
  <si>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</si>
  <si>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</si>
  <si>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</si>
  <si>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</si>
  <si>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</si>
  <si>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</si>
  <si>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</si>
  <si>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</si>
  <si>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</si>
  <si>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</si>
  <si>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</si>
  <si>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</si>
  <si>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</si>
  <si>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</si>
  <si>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</si>
  <si>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</si>
  <si>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</si>
  <si>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РП-1 (РП-1010100) яч.4, яч.12 - ТП-110 (ТП-1010110) яч.2, яч.6 (двухцепная линия протяженностью 0,84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</si>
</sst>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4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8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6" fontId="12" fillId="0" borderId="1" xfId="1" applyNumberFormat="1" applyFont="1" applyFill="1" applyBorder="1" applyAlignment="1">
      <alignment horizontal="left" vertical="center" wrapText="1" indent="18"/>
    </xf>
    <xf numFmtId="176" fontId="11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5" zoomScale="90" zoomScaleNormal="90" workbookViewId="0">
      <selection activeCell="C40" activeCellId="1" sqref="C42 C40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7.33203125" customWidth="1"/>
    <col min="9" max="9" width="14.5546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71" t="s">
        <v>0</v>
      </c>
      <c r="B12" s="71"/>
      <c r="C12" s="71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74" t="s">
        <v>1</v>
      </c>
      <c r="B16" s="74"/>
      <c r="C16" s="74"/>
    </row>
    <row r="17" spans="1:9" ht="15.75" customHeight="1" x14ac:dyDescent="0.3">
      <c r="A17" s="73" t="s">
        <v>2</v>
      </c>
      <c r="B17" s="73"/>
      <c r="C17" s="73"/>
    </row>
    <row r="18" spans="1:9" ht="15.75" customHeight="1" x14ac:dyDescent="0.3">
      <c r="A18" s="1"/>
      <c r="B18" s="1"/>
      <c r="C18" s="1"/>
    </row>
    <row r="19" spans="1:9" ht="72" customHeight="1" x14ac:dyDescent="0.3">
      <c r="A19" s="72" t="s">
        <v>113</v>
      </c>
      <c r="B19" s="72"/>
      <c r="C19" s="72"/>
    </row>
    <row r="20" spans="1:9" ht="15.75" customHeight="1" x14ac:dyDescent="0.3">
      <c r="A20" s="73" t="s">
        <v>3</v>
      </c>
      <c r="B20" s="73"/>
      <c r="C20" s="73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98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68" t="s">
        <v>99</v>
      </c>
      <c r="B25" s="69"/>
      <c r="C25" s="70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100</v>
      </c>
      <c r="C26" s="41"/>
      <c r="D26" s="38"/>
      <c r="E26" s="38"/>
      <c r="F26" s="38"/>
      <c r="G26" s="39"/>
      <c r="H26" s="39" t="s">
        <v>101</v>
      </c>
      <c r="I26" s="39"/>
    </row>
    <row r="27" spans="1:9" ht="15.75" customHeight="1" x14ac:dyDescent="0.3">
      <c r="A27" s="42" t="s">
        <v>6</v>
      </c>
      <c r="B27" s="40" t="s">
        <v>102</v>
      </c>
      <c r="C27" s="43">
        <v>0</v>
      </c>
      <c r="D27" s="44"/>
      <c r="E27" s="44"/>
      <c r="F27" s="44"/>
      <c r="G27" s="45" t="s">
        <v>103</v>
      </c>
      <c r="H27" s="45" t="s">
        <v>104</v>
      </c>
      <c r="I27" s="45" t="s">
        <v>105</v>
      </c>
    </row>
    <row r="28" spans="1:9" ht="15.75" customHeight="1" x14ac:dyDescent="0.3">
      <c r="A28" s="42" t="s">
        <v>7</v>
      </c>
      <c r="B28" s="40" t="s">
        <v>106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107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108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109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68" t="s">
        <v>110</v>
      </c>
      <c r="B33" s="69"/>
      <c r="C33" s="70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100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102</v>
      </c>
      <c r="C35" s="63">
        <f>ССР!D68+ССР!E68</f>
        <v>6976.8918787897137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106</v>
      </c>
      <c r="C36" s="63">
        <f>ССР!F68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107</v>
      </c>
      <c r="C37" s="63">
        <f>ССР!G68</f>
        <v>495.28905542184395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7472.1809342115575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108</v>
      </c>
      <c r="C39" s="49">
        <f>C38-ROUND(C38/1.2,5)</f>
        <v>1245.363484211558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109</v>
      </c>
      <c r="C40" s="81">
        <f>C38*I35</f>
        <v>8268.2258334044291</v>
      </c>
      <c r="D40" s="44"/>
      <c r="E40" s="55">
        <f>D40-C40</f>
        <v>-8268.2258334044291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111</v>
      </c>
      <c r="C42" s="80">
        <f>C40+C32</f>
        <v>8268.2258334044291</v>
      </c>
      <c r="D42" s="44"/>
      <c r="E42" s="55">
        <f>D42-C42</f>
        <v>-8268.2258334044291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112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H24" sqref="H24"/>
    </sheetView>
  </sheetViews>
  <sheetFormatPr defaultRowHeight="14.4" x14ac:dyDescent="0.3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79" t="s">
        <v>86</v>
      </c>
      <c r="B1" s="79"/>
      <c r="C1" s="79"/>
      <c r="D1" s="79"/>
      <c r="E1" s="79"/>
      <c r="F1" s="79"/>
      <c r="G1" s="79"/>
      <c r="H1" s="79"/>
    </row>
    <row r="3" spans="1:8" ht="44.25" customHeight="1" x14ac:dyDescent="0.3">
      <c r="A3" s="6" t="s">
        <v>87</v>
      </c>
      <c r="B3" s="6" t="s">
        <v>88</v>
      </c>
      <c r="C3" s="6" t="s">
        <v>89</v>
      </c>
      <c r="D3" s="6" t="s">
        <v>90</v>
      </c>
      <c r="E3" s="6" t="s">
        <v>91</v>
      </c>
      <c r="F3" s="6" t="s">
        <v>92</v>
      </c>
      <c r="G3" s="6" t="s">
        <v>93</v>
      </c>
      <c r="H3" s="6" t="s">
        <v>94</v>
      </c>
    </row>
    <row r="4" spans="1:8" ht="39" customHeight="1" x14ac:dyDescent="0.3">
      <c r="A4" s="25" t="s">
        <v>95</v>
      </c>
      <c r="B4" s="26" t="s">
        <v>96</v>
      </c>
      <c r="C4" s="27">
        <v>0.74439</v>
      </c>
      <c r="D4" s="27">
        <v>5103.9171675885</v>
      </c>
      <c r="E4" s="26">
        <v>6</v>
      </c>
      <c r="F4" s="26"/>
      <c r="G4" s="27">
        <v>3799.3049003811998</v>
      </c>
      <c r="H4" s="28"/>
    </row>
    <row r="5" spans="1:8" ht="39" customHeight="1" x14ac:dyDescent="0.3">
      <c r="A5" s="25" t="s">
        <v>97</v>
      </c>
      <c r="B5" s="26" t="s">
        <v>96</v>
      </c>
      <c r="C5" s="27">
        <v>0.21708</v>
      </c>
      <c r="D5" s="27">
        <v>818.22700652441995</v>
      </c>
      <c r="E5" s="26">
        <v>6</v>
      </c>
      <c r="F5" s="26"/>
      <c r="G5" s="27">
        <v>177.62071857632</v>
      </c>
      <c r="H5" s="28"/>
    </row>
    <row r="6" spans="1:8" ht="39" customHeight="1" x14ac:dyDescent="0.3">
      <c r="A6" s="25" t="s">
        <v>95</v>
      </c>
      <c r="B6" s="26" t="s">
        <v>96</v>
      </c>
      <c r="C6" s="27">
        <v>2.7570000000000001E-2</v>
      </c>
      <c r="D6" s="27">
        <v>5103.9171675885</v>
      </c>
      <c r="E6" s="26">
        <v>6</v>
      </c>
      <c r="F6" s="26"/>
      <c r="G6" s="27">
        <v>140.71499631040999</v>
      </c>
      <c r="H6" s="28"/>
    </row>
    <row r="7" spans="1:8" ht="39" customHeight="1" x14ac:dyDescent="0.3">
      <c r="A7" s="25" t="s">
        <v>97</v>
      </c>
      <c r="B7" s="26" t="s">
        <v>96</v>
      </c>
      <c r="C7" s="27">
        <v>8.0400000000000003E-3</v>
      </c>
      <c r="D7" s="27">
        <v>818.22700652441995</v>
      </c>
      <c r="E7" s="26">
        <v>6</v>
      </c>
      <c r="F7" s="26"/>
      <c r="G7" s="27">
        <v>6.5785451324563002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16" sqref="B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72" t="s">
        <v>113</v>
      </c>
      <c r="B13" s="72"/>
      <c r="C13" s="72"/>
      <c r="D13" s="72"/>
      <c r="E13" s="72"/>
      <c r="F13" s="72"/>
      <c r="G13" s="72"/>
      <c r="H13" s="72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75" t="s">
        <v>4</v>
      </c>
      <c r="B18" s="75" t="s">
        <v>13</v>
      </c>
      <c r="C18" s="75" t="s">
        <v>14</v>
      </c>
      <c r="D18" s="76" t="s">
        <v>15</v>
      </c>
      <c r="E18" s="77"/>
      <c r="F18" s="77"/>
      <c r="G18" s="77"/>
      <c r="H18" s="78"/>
    </row>
    <row r="19" spans="1:8" ht="94.5" customHeight="1" x14ac:dyDescent="0.3">
      <c r="A19" s="75"/>
      <c r="B19" s="75"/>
      <c r="C19" s="75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5005.0476334979003</v>
      </c>
      <c r="E25" s="20">
        <v>340.85065120877999</v>
      </c>
      <c r="F25" s="20">
        <v>0</v>
      </c>
      <c r="G25" s="20">
        <v>0</v>
      </c>
      <c r="H25" s="20">
        <v>5345.8982847067</v>
      </c>
    </row>
    <row r="26" spans="1:8" x14ac:dyDescent="0.3">
      <c r="A26" s="6"/>
      <c r="B26" s="9"/>
      <c r="C26" s="9" t="s">
        <v>26</v>
      </c>
      <c r="D26" s="20">
        <v>5005.0476334979003</v>
      </c>
      <c r="E26" s="20">
        <v>340.85065120877999</v>
      </c>
      <c r="F26" s="20">
        <v>0</v>
      </c>
      <c r="G26" s="20">
        <v>0</v>
      </c>
      <c r="H26" s="20">
        <v>5345.8982847067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47.3904</v>
      </c>
      <c r="E40" s="20">
        <v>0</v>
      </c>
      <c r="F40" s="20">
        <v>0</v>
      </c>
      <c r="G40" s="20">
        <v>0</v>
      </c>
      <c r="H40" s="20">
        <v>47.3904</v>
      </c>
    </row>
    <row r="41" spans="1:8" x14ac:dyDescent="0.3">
      <c r="A41" s="6"/>
      <c r="B41" s="9"/>
      <c r="C41" s="9" t="s">
        <v>38</v>
      </c>
      <c r="D41" s="20">
        <v>47.3904</v>
      </c>
      <c r="E41" s="20">
        <v>0</v>
      </c>
      <c r="F41" s="20">
        <v>0</v>
      </c>
      <c r="G41" s="20">
        <v>0</v>
      </c>
      <c r="H41" s="20">
        <v>47.3904</v>
      </c>
    </row>
    <row r="42" spans="1:8" x14ac:dyDescent="0.3">
      <c r="A42" s="6"/>
      <c r="B42" s="9"/>
      <c r="C42" s="9" t="s">
        <v>39</v>
      </c>
      <c r="D42" s="20">
        <v>5052.4380334978996</v>
      </c>
      <c r="E42" s="20">
        <v>340.85065120877999</v>
      </c>
      <c r="F42" s="20">
        <v>0</v>
      </c>
      <c r="G42" s="20">
        <v>0</v>
      </c>
      <c r="H42" s="20">
        <v>5393.2886847067002</v>
      </c>
    </row>
    <row r="43" spans="1:8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101.04876066996</v>
      </c>
      <c r="E44" s="20">
        <v>6.8170130241756004</v>
      </c>
      <c r="F44" s="20">
        <v>0</v>
      </c>
      <c r="G44" s="20">
        <v>0</v>
      </c>
      <c r="H44" s="20">
        <v>107.86577369413</v>
      </c>
    </row>
    <row r="45" spans="1:8" x14ac:dyDescent="0.3">
      <c r="A45" s="6"/>
      <c r="B45" s="9"/>
      <c r="C45" s="9" t="s">
        <v>43</v>
      </c>
      <c r="D45" s="20">
        <v>101.04876066996</v>
      </c>
      <c r="E45" s="20">
        <v>6.8170130241756004</v>
      </c>
      <c r="F45" s="20">
        <v>0</v>
      </c>
      <c r="G45" s="20">
        <v>0</v>
      </c>
      <c r="H45" s="20">
        <v>107.86577369413</v>
      </c>
    </row>
    <row r="46" spans="1:8" x14ac:dyDescent="0.3">
      <c r="A46" s="6"/>
      <c r="B46" s="9"/>
      <c r="C46" s="9" t="s">
        <v>44</v>
      </c>
      <c r="D46" s="20">
        <v>5153.4867941679004</v>
      </c>
      <c r="E46" s="20">
        <v>347.66766423296002</v>
      </c>
      <c r="F46" s="20">
        <v>0</v>
      </c>
      <c r="G46" s="20">
        <v>0</v>
      </c>
      <c r="H46" s="20">
        <v>5501.1544584008998</v>
      </c>
    </row>
    <row r="47" spans="1:8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16.255172635888002</v>
      </c>
      <c r="H48" s="20">
        <v>16.255172635888002</v>
      </c>
    </row>
    <row r="49" spans="1:8" ht="31.2" x14ac:dyDescent="0.3">
      <c r="A49" s="6">
        <v>5</v>
      </c>
      <c r="B49" s="6" t="s">
        <v>68</v>
      </c>
      <c r="C49" s="7" t="s">
        <v>70</v>
      </c>
      <c r="D49" s="20">
        <v>134.50594532778999</v>
      </c>
      <c r="E49" s="20">
        <v>9.0741260364804006</v>
      </c>
      <c r="F49" s="20">
        <v>0</v>
      </c>
      <c r="G49" s="20">
        <v>0</v>
      </c>
      <c r="H49" s="20">
        <v>143.58007136427</v>
      </c>
    </row>
    <row r="50" spans="1:8" x14ac:dyDescent="0.3">
      <c r="A50" s="6">
        <v>6</v>
      </c>
      <c r="B50" s="6" t="s">
        <v>69</v>
      </c>
      <c r="C50" s="7" t="s">
        <v>71</v>
      </c>
      <c r="D50" s="20">
        <v>0</v>
      </c>
      <c r="E50" s="20">
        <v>0</v>
      </c>
      <c r="F50" s="20">
        <v>0</v>
      </c>
      <c r="G50" s="20">
        <v>76.323769200000001</v>
      </c>
      <c r="H50" s="20">
        <v>76.323769200000001</v>
      </c>
    </row>
    <row r="51" spans="1:8" x14ac:dyDescent="0.3">
      <c r="A51" s="6"/>
      <c r="B51" s="9"/>
      <c r="C51" s="9" t="s">
        <v>67</v>
      </c>
      <c r="D51" s="20">
        <v>134.50594532778999</v>
      </c>
      <c r="E51" s="20">
        <v>9.0741260364804006</v>
      </c>
      <c r="F51" s="20">
        <v>0</v>
      </c>
      <c r="G51" s="20">
        <v>92.578941835888003</v>
      </c>
      <c r="H51" s="20">
        <v>236.15901320015001</v>
      </c>
    </row>
    <row r="52" spans="1:8" x14ac:dyDescent="0.3">
      <c r="A52" s="6"/>
      <c r="B52" s="9"/>
      <c r="C52" s="9" t="s">
        <v>66</v>
      </c>
      <c r="D52" s="20">
        <v>5287.9927394957003</v>
      </c>
      <c r="E52" s="20">
        <v>356.74179026944</v>
      </c>
      <c r="F52" s="20">
        <v>0</v>
      </c>
      <c r="G52" s="20">
        <v>92.578941835888003</v>
      </c>
      <c r="H52" s="20">
        <v>5737.3134716009999</v>
      </c>
    </row>
    <row r="53" spans="1:8" ht="31.5" customHeight="1" x14ac:dyDescent="0.3">
      <c r="A53" s="6"/>
      <c r="B53" s="9"/>
      <c r="C53" s="9" t="s">
        <v>65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x14ac:dyDescent="0.3">
      <c r="A55" s="6"/>
      <c r="B55" s="9"/>
      <c r="C55" s="9" t="s">
        <v>64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x14ac:dyDescent="0.3">
      <c r="A56" s="6"/>
      <c r="B56" s="9"/>
      <c r="C56" s="9" t="s">
        <v>63</v>
      </c>
      <c r="D56" s="20">
        <v>5287.9927394957003</v>
      </c>
      <c r="E56" s="20">
        <v>356.74179026944</v>
      </c>
      <c r="F56" s="20">
        <v>0</v>
      </c>
      <c r="G56" s="20">
        <v>92.578941835888003</v>
      </c>
      <c r="H56" s="20">
        <v>5737.3134716009999</v>
      </c>
    </row>
    <row r="57" spans="1:8" ht="157.5" customHeight="1" x14ac:dyDescent="0.3">
      <c r="A57" s="6"/>
      <c r="B57" s="9"/>
      <c r="C57" s="9" t="s">
        <v>62</v>
      </c>
      <c r="D57" s="20"/>
      <c r="E57" s="20"/>
      <c r="F57" s="20"/>
      <c r="G57" s="20"/>
      <c r="H57" s="20"/>
    </row>
    <row r="58" spans="1:8" x14ac:dyDescent="0.3">
      <c r="A58" s="6">
        <v>7</v>
      </c>
      <c r="B58" s="6" t="s">
        <v>61</v>
      </c>
      <c r="C58" s="7" t="s">
        <v>60</v>
      </c>
      <c r="D58" s="20">
        <v>0</v>
      </c>
      <c r="E58" s="20">
        <v>0</v>
      </c>
      <c r="F58" s="20">
        <v>0</v>
      </c>
      <c r="G58" s="20">
        <v>308.14035866722003</v>
      </c>
      <c r="H58" s="20">
        <v>308.14035866722003</v>
      </c>
    </row>
    <row r="59" spans="1:8" x14ac:dyDescent="0.3">
      <c r="A59" s="6"/>
      <c r="B59" s="9"/>
      <c r="C59" s="9" t="s">
        <v>59</v>
      </c>
      <c r="D59" s="20">
        <v>0</v>
      </c>
      <c r="E59" s="20">
        <v>0</v>
      </c>
      <c r="F59" s="20">
        <v>0</v>
      </c>
      <c r="G59" s="20">
        <v>308.14035866722003</v>
      </c>
      <c r="H59" s="20">
        <v>308.14035866722003</v>
      </c>
    </row>
    <row r="60" spans="1:8" x14ac:dyDescent="0.3">
      <c r="A60" s="6"/>
      <c r="B60" s="9"/>
      <c r="C60" s="9" t="s">
        <v>58</v>
      </c>
      <c r="D60" s="20">
        <v>5287.9927394957003</v>
      </c>
      <c r="E60" s="20">
        <v>356.74179026944</v>
      </c>
      <c r="F60" s="20">
        <v>0</v>
      </c>
      <c r="G60" s="20">
        <v>400.71930050310999</v>
      </c>
      <c r="H60" s="20">
        <v>6045.4538302682004</v>
      </c>
    </row>
    <row r="61" spans="1:8" x14ac:dyDescent="0.3">
      <c r="A61" s="6"/>
      <c r="B61" s="9"/>
      <c r="C61" s="9" t="s">
        <v>57</v>
      </c>
      <c r="D61" s="20"/>
      <c r="E61" s="20"/>
      <c r="F61" s="20"/>
      <c r="G61" s="20"/>
      <c r="H61" s="20"/>
    </row>
    <row r="62" spans="1:8" ht="47.25" customHeight="1" x14ac:dyDescent="0.3">
      <c r="A62" s="6">
        <v>8</v>
      </c>
      <c r="B62" s="6" t="s">
        <v>56</v>
      </c>
      <c r="C62" s="7" t="s">
        <v>55</v>
      </c>
      <c r="D62" s="20">
        <f>D60 * 3%</f>
        <v>158.639782184871</v>
      </c>
      <c r="E62" s="20">
        <f>E60 * 3%</f>
        <v>10.7022537080832</v>
      </c>
      <c r="F62" s="20">
        <f>F60 * 3%</f>
        <v>0</v>
      </c>
      <c r="G62" s="20">
        <f>G60 * 3%</f>
        <v>12.0215790150933</v>
      </c>
      <c r="H62" s="20">
        <f>SUM(D62:G62)</f>
        <v>181.36361490804748</v>
      </c>
    </row>
    <row r="63" spans="1:8" x14ac:dyDescent="0.3">
      <c r="A63" s="6"/>
      <c r="B63" s="9"/>
      <c r="C63" s="9" t="s">
        <v>54</v>
      </c>
      <c r="D63" s="20">
        <f>D62</f>
        <v>158.639782184871</v>
      </c>
      <c r="E63" s="20">
        <f>E62</f>
        <v>10.7022537080832</v>
      </c>
      <c r="F63" s="20">
        <f>F62</f>
        <v>0</v>
      </c>
      <c r="G63" s="20">
        <f>G62</f>
        <v>12.0215790150933</v>
      </c>
      <c r="H63" s="20">
        <f>SUM(D63:G63)</f>
        <v>181.36361490804748</v>
      </c>
    </row>
    <row r="64" spans="1:8" x14ac:dyDescent="0.3">
      <c r="A64" s="6"/>
      <c r="B64" s="9"/>
      <c r="C64" s="9" t="s">
        <v>53</v>
      </c>
      <c r="D64" s="20">
        <f>D63 + D60</f>
        <v>5446.6325216805717</v>
      </c>
      <c r="E64" s="20">
        <f>E63 + E60</f>
        <v>367.44404397752322</v>
      </c>
      <c r="F64" s="20">
        <f>F63 + F60</f>
        <v>0</v>
      </c>
      <c r="G64" s="20">
        <f>G63 + G60</f>
        <v>412.74087951820331</v>
      </c>
      <c r="H64" s="20">
        <f>SUM(D64:G64)</f>
        <v>6226.8174451762989</v>
      </c>
    </row>
    <row r="65" spans="1:8" x14ac:dyDescent="0.3">
      <c r="A65" s="6"/>
      <c r="B65" s="9"/>
      <c r="C65" s="9" t="s">
        <v>52</v>
      </c>
      <c r="D65" s="20"/>
      <c r="E65" s="20"/>
      <c r="F65" s="20"/>
      <c r="G65" s="20"/>
      <c r="H65" s="20"/>
    </row>
    <row r="66" spans="1:8" x14ac:dyDescent="0.3">
      <c r="A66" s="6">
        <v>9</v>
      </c>
      <c r="B66" s="6" t="s">
        <v>51</v>
      </c>
      <c r="C66" s="7" t="s">
        <v>50</v>
      </c>
      <c r="D66" s="20">
        <f>D64 * 20%</f>
        <v>1089.3265043361143</v>
      </c>
      <c r="E66" s="20">
        <f>E64 * 20%</f>
        <v>73.488808795504653</v>
      </c>
      <c r="F66" s="20">
        <f>F64 * 20%</f>
        <v>0</v>
      </c>
      <c r="G66" s="20">
        <f>G64 * 20%</f>
        <v>82.548175903640669</v>
      </c>
      <c r="H66" s="20">
        <f>SUM(D66:G66)</f>
        <v>1245.3634890352596</v>
      </c>
    </row>
    <row r="67" spans="1:8" x14ac:dyDescent="0.3">
      <c r="A67" s="6"/>
      <c r="B67" s="9"/>
      <c r="C67" s="9" t="s">
        <v>49</v>
      </c>
      <c r="D67" s="20">
        <f>D66</f>
        <v>1089.3265043361143</v>
      </c>
      <c r="E67" s="20">
        <f>E66</f>
        <v>73.488808795504653</v>
      </c>
      <c r="F67" s="20">
        <f>F66</f>
        <v>0</v>
      </c>
      <c r="G67" s="20">
        <f>G66</f>
        <v>82.548175903640669</v>
      </c>
      <c r="H67" s="20">
        <f>SUM(D67:G67)</f>
        <v>1245.3634890352596</v>
      </c>
    </row>
    <row r="68" spans="1:8" x14ac:dyDescent="0.3">
      <c r="A68" s="6"/>
      <c r="B68" s="9"/>
      <c r="C68" s="9" t="s">
        <v>48</v>
      </c>
      <c r="D68" s="20">
        <f>D67 + D64</f>
        <v>6535.959026016686</v>
      </c>
      <c r="E68" s="20">
        <f>E67 + E64</f>
        <v>440.93285277302789</v>
      </c>
      <c r="F68" s="20">
        <f>F67 + F64</f>
        <v>0</v>
      </c>
      <c r="G68" s="20">
        <f>G67 + G64</f>
        <v>495.28905542184395</v>
      </c>
      <c r="H68" s="20">
        <f>SUM(D68:G68)</f>
        <v>7472.1809342115575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4826.2959323016003</v>
      </c>
      <c r="E13" s="19">
        <v>328.67741366561</v>
      </c>
      <c r="F13" s="19">
        <v>0</v>
      </c>
      <c r="G13" s="19">
        <v>0</v>
      </c>
      <c r="H13" s="19">
        <v>5154.9733459671997</v>
      </c>
      <c r="J13" s="5"/>
    </row>
    <row r="14" spans="1:14" x14ac:dyDescent="0.3">
      <c r="A14" s="6"/>
      <c r="B14" s="9"/>
      <c r="C14" s="9" t="s">
        <v>79</v>
      </c>
      <c r="D14" s="19">
        <v>4826.2959323016003</v>
      </c>
      <c r="E14" s="19">
        <v>328.67741366561</v>
      </c>
      <c r="F14" s="19">
        <v>0</v>
      </c>
      <c r="G14" s="19">
        <v>0</v>
      </c>
      <c r="H14" s="19">
        <v>5154.9733459671997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15.674630756035</v>
      </c>
      <c r="H13" s="19">
        <v>15.674630756035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15.674630756035</v>
      </c>
      <c r="H14" s="19">
        <v>15.674630756035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60</v>
      </c>
      <c r="D13" s="19">
        <v>0</v>
      </c>
      <c r="E13" s="19">
        <v>0</v>
      </c>
      <c r="F13" s="19">
        <v>0</v>
      </c>
      <c r="G13" s="19">
        <v>297.13534585768002</v>
      </c>
      <c r="H13" s="19">
        <v>297.13534585768002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297.13534585768002</v>
      </c>
      <c r="H14" s="19">
        <v>297.13534585768002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178.75170119635001</v>
      </c>
      <c r="E13" s="19">
        <v>12.173237543171</v>
      </c>
      <c r="F13" s="19">
        <v>0</v>
      </c>
      <c r="G13" s="19">
        <v>0</v>
      </c>
      <c r="H13" s="19">
        <v>190.92493873953001</v>
      </c>
      <c r="J13" s="5"/>
    </row>
    <row r="14" spans="1:14" x14ac:dyDescent="0.3">
      <c r="A14" s="6"/>
      <c r="B14" s="9"/>
      <c r="C14" s="9" t="s">
        <v>79</v>
      </c>
      <c r="D14" s="19">
        <v>178.75170119635001</v>
      </c>
      <c r="E14" s="19">
        <v>12.173237543171</v>
      </c>
      <c r="F14" s="19">
        <v>0</v>
      </c>
      <c r="G14" s="19">
        <v>0</v>
      </c>
      <c r="H14" s="19">
        <v>190.92493873953001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0.58054187985314998</v>
      </c>
      <c r="H13" s="19">
        <v>0.58054187985314998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0.58054187985314998</v>
      </c>
      <c r="H14" s="19">
        <v>0.58054187985314998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60</v>
      </c>
      <c r="D13" s="19">
        <v>0</v>
      </c>
      <c r="E13" s="19">
        <v>0</v>
      </c>
      <c r="F13" s="19">
        <v>0</v>
      </c>
      <c r="G13" s="19">
        <v>11.005012809544001</v>
      </c>
      <c r="H13" s="19">
        <v>11.005012809544001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11.005012809544001</v>
      </c>
      <c r="H14" s="19">
        <v>11.005012809544001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113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37</v>
      </c>
      <c r="D13" s="19">
        <v>47.390378599008997</v>
      </c>
      <c r="E13" s="19">
        <v>0</v>
      </c>
      <c r="F13" s="19">
        <v>0</v>
      </c>
      <c r="G13" s="19">
        <v>0</v>
      </c>
      <c r="H13" s="19">
        <v>47.390378599008997</v>
      </c>
      <c r="J13" s="5"/>
    </row>
    <row r="14" spans="1:14" x14ac:dyDescent="0.3">
      <c r="A14" s="6"/>
      <c r="B14" s="9"/>
      <c r="C14" s="9" t="s">
        <v>79</v>
      </c>
      <c r="D14" s="19">
        <v>47.390378599008997</v>
      </c>
      <c r="E14" s="19">
        <v>0</v>
      </c>
      <c r="F14" s="19">
        <v>0</v>
      </c>
      <c r="G14" s="19">
        <v>0</v>
      </c>
      <c r="H14" s="19">
        <v>47.390378599008997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2025-11-14T04:01:54Z</dcterms:modified>
</cp:coreProperties>
</file>